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S:\SAUGYKLA_S\Biudzetas\VMI_NTM.ZM\NTM_2026\"/>
    </mc:Choice>
  </mc:AlternateContent>
  <xr:revisionPtr revIDLastSave="0" documentId="13_ncr:1_{564F73FA-3DB6-4301-8F9A-182643240E0C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95 proc." sheetId="1" r:id="rId1"/>
    <sheet name="86 proc." sheetId="3" r:id="rId2"/>
    <sheet name="2021-2026" sheetId="2" r:id="rId3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E10" i="3"/>
  <c r="C10" i="3"/>
  <c r="J9" i="3" l="1"/>
  <c r="L9" i="3" s="1"/>
  <c r="J8" i="3"/>
  <c r="L8" i="3" s="1"/>
  <c r="L21" i="3"/>
  <c r="K21" i="3"/>
  <c r="L20" i="3"/>
  <c r="K20" i="3"/>
  <c r="K22" i="3" s="1"/>
  <c r="L15" i="3"/>
  <c r="L16" i="3" s="1"/>
  <c r="K15" i="3"/>
  <c r="K16" i="3" s="1"/>
  <c r="L14" i="3"/>
  <c r="K14" i="3"/>
  <c r="H10" i="3"/>
  <c r="D39" i="2"/>
  <c r="E39" i="2"/>
  <c r="C39" i="2"/>
  <c r="G39" i="2" s="1"/>
  <c r="B39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G22" i="2"/>
  <c r="F22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9" i="2"/>
  <c r="G19" i="2"/>
  <c r="G6" i="2"/>
  <c r="F6" i="2"/>
  <c r="C36" i="2"/>
  <c r="C38" i="2" s="1"/>
  <c r="B36" i="2"/>
  <c r="E36" i="2"/>
  <c r="F36" i="2" s="1"/>
  <c r="D36" i="2"/>
  <c r="E20" i="2"/>
  <c r="F20" i="2" s="1"/>
  <c r="D20" i="2"/>
  <c r="C20" i="2"/>
  <c r="B20" i="2"/>
  <c r="K21" i="1"/>
  <c r="L21" i="1"/>
  <c r="L20" i="1"/>
  <c r="K20" i="1"/>
  <c r="K15" i="1"/>
  <c r="L15" i="1"/>
  <c r="L14" i="1"/>
  <c r="H10" i="1"/>
  <c r="J9" i="1"/>
  <c r="L9" i="1" s="1"/>
  <c r="J8" i="1"/>
  <c r="L8" i="1" s="1"/>
  <c r="B38" i="2" l="1"/>
  <c r="F39" i="2"/>
  <c r="D38" i="2"/>
  <c r="E38" i="2"/>
  <c r="G36" i="2"/>
  <c r="L22" i="3"/>
  <c r="K9" i="3"/>
  <c r="L10" i="3"/>
  <c r="K8" i="3"/>
  <c r="G20" i="2"/>
  <c r="K9" i="1"/>
  <c r="L22" i="1"/>
  <c r="L10" i="1"/>
  <c r="K22" i="1"/>
  <c r="K8" i="1"/>
  <c r="L16" i="1"/>
  <c r="K14" i="1"/>
  <c r="G38" i="2" l="1"/>
  <c r="F38" i="2"/>
  <c r="K10" i="3"/>
  <c r="K10" i="1"/>
  <c r="K16" i="1"/>
</calcChain>
</file>

<file path=xl/sharedStrings.xml><?xml version="1.0" encoding="utf-8"?>
<sst xmlns="http://schemas.openxmlformats.org/spreadsheetml/2006/main" count="87" uniqueCount="41">
  <si>
    <t>0,5 proc</t>
  </si>
  <si>
    <t>1 proc</t>
  </si>
  <si>
    <t>Tarifas</t>
  </si>
  <si>
    <t>Deklaruota NT mokesčio EUR</t>
  </si>
  <si>
    <t>Iš viso</t>
  </si>
  <si>
    <t>Turto mokestinė vertė 2022 m.</t>
  </si>
  <si>
    <t>NTM</t>
  </si>
  <si>
    <t>+0,2 proc. gynybai</t>
  </si>
  <si>
    <t>Skuodo rajono savivaldybės</t>
  </si>
  <si>
    <t>Kitų savivaldybių</t>
  </si>
  <si>
    <t>iš jų:</t>
  </si>
  <si>
    <t>Mokesčių mokėtojų skaičius (pagal 2022 m. deklaracijas)</t>
  </si>
  <si>
    <t>Nedeklaravę MM (2022 m.)</t>
  </si>
  <si>
    <r>
      <t xml:space="preserve">Prognozuojama turto mokestinė vertė 2026 m. </t>
    </r>
    <r>
      <rPr>
        <b/>
        <sz val="11"/>
        <color theme="1"/>
        <rFont val="Times New Roman"/>
        <family val="1"/>
      </rPr>
      <t>+95 proc.</t>
    </r>
  </si>
  <si>
    <r>
      <t xml:space="preserve">NTM tarifas </t>
    </r>
    <r>
      <rPr>
        <b/>
        <sz val="11"/>
        <color theme="1"/>
        <rFont val="Times New Roman"/>
        <family val="1"/>
      </rPr>
      <t>visiems 0,5 proc.</t>
    </r>
  </si>
  <si>
    <r>
      <t xml:space="preserve">NTM tarifas  </t>
    </r>
    <r>
      <rPr>
        <b/>
        <sz val="11"/>
        <color theme="1"/>
        <rFont val="Times New Roman"/>
        <family val="1"/>
      </rPr>
      <t>0,5/0,8 proc.</t>
    </r>
  </si>
  <si>
    <t>NTM skaičiavimai pagal 2022 m. deklaracijas (pagal VMI informaciją)</t>
  </si>
  <si>
    <t>41.1.1</t>
  </si>
  <si>
    <t>41.2</t>
  </si>
  <si>
    <t>41.3</t>
  </si>
  <si>
    <t>41.4</t>
  </si>
  <si>
    <t>41.5</t>
  </si>
  <si>
    <t>41.6</t>
  </si>
  <si>
    <t>41.7</t>
  </si>
  <si>
    <t>41.8</t>
  </si>
  <si>
    <t>41.9</t>
  </si>
  <si>
    <t>41.10</t>
  </si>
  <si>
    <t>41.11</t>
  </si>
  <si>
    <t>41.12</t>
  </si>
  <si>
    <t>41.13</t>
  </si>
  <si>
    <t>Verčių zonos Nr.</t>
  </si>
  <si>
    <t>Įvertintų daiktų skaičius</t>
  </si>
  <si>
    <r>
      <t>Vieneto svertinis vidurkis, apskaičiuotas lyginamuoju metodu (Eur/m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</si>
  <si>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t>Administracinės ir gydymo paskirčių grupė</t>
  </si>
  <si>
    <t>Viešbučių, prekybos, paslaugų, maitinimo paskirčių grupė</t>
  </si>
  <si>
    <t>Vidurkis</t>
  </si>
  <si>
    <t>Skirtumas Eur</t>
  </si>
  <si>
    <t>Skirtumas proc.</t>
  </si>
  <si>
    <t>INFORMACIJA APIE NEKILNOJAMOJO TURTO VERČIŲ POKYČIUS PAGAL VALSTYBĖS ĮMONĖS REGISTRŲ CENTRO SKUODO RAJONO SAVIVALDYBĖS TERITORIJOS NEKILNOJAMOJO TURTO MASINIO VERTINIMO ATASKAITAS 2021-01-01 IR 2026-01-01</t>
  </si>
  <si>
    <r>
      <t xml:space="preserve">Prognozuojama turto mokestinė vertė 2026 m. </t>
    </r>
    <r>
      <rPr>
        <b/>
        <sz val="11"/>
        <color theme="1"/>
        <rFont val="Times New Roman"/>
        <family val="1"/>
      </rPr>
      <t>+86 proc.</t>
    </r>
  </si>
  <si>
    <t>41.1.2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</si>
</sst>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/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1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L22"/>
  <sheetViews>
    <sheetView workbookViewId="0">
      <selection activeCell="J8" sqref="J8"/>
    </sheetView>
  </sheetViews>
  <sheetFormatPr defaultRowHeight="15" x14ac:dyDescent="0.25"/>
  <cols>
    <col min="1" max="2" width="9.140625" style="1"/>
    <col min="3" max="3" width="15" style="1" customWidth="1"/>
    <col min="4" max="4" width="11.5703125" style="1" customWidth="1"/>
    <col min="5" max="6" width="12" style="1" customWidth="1"/>
    <col min="7" max="7" width="11.42578125" style="1" customWidth="1"/>
    <col min="8" max="8" width="10.42578125" style="1" customWidth="1"/>
    <col min="9" max="9" width="15.85546875" style="1" customWidth="1"/>
    <col min="10" max="10" width="16.140625" style="1" customWidth="1"/>
    <col min="11" max="11" width="12.28515625" style="1" customWidth="1"/>
    <col min="12" max="16384" width="9.140625" style="1"/>
  </cols>
  <sheetData>
    <row r="4" spans="2:12" x14ac:dyDescent="0.25">
      <c r="B4" s="9" t="s">
        <v>16</v>
      </c>
      <c r="C4" s="9"/>
      <c r="D4" s="9"/>
      <c r="E4" s="9"/>
      <c r="F4" s="9"/>
      <c r="G4" s="9"/>
      <c r="H4" s="9"/>
      <c r="I4" s="9"/>
      <c r="J4" s="9"/>
      <c r="K4" s="9"/>
      <c r="L4" s="9"/>
    </row>
    <row r="6" spans="2:12" x14ac:dyDescent="0.25">
      <c r="C6" s="11" t="s">
        <v>11</v>
      </c>
      <c r="D6" s="10" t="s">
        <v>10</v>
      </c>
      <c r="E6" s="10"/>
      <c r="F6" s="14" t="s">
        <v>12</v>
      </c>
      <c r="G6" s="14"/>
    </row>
    <row r="7" spans="2:12" ht="69.75" customHeight="1" x14ac:dyDescent="0.25">
      <c r="B7" s="4" t="s">
        <v>2</v>
      </c>
      <c r="C7" s="11"/>
      <c r="D7" s="5" t="s">
        <v>8</v>
      </c>
      <c r="E7" s="5" t="s">
        <v>9</v>
      </c>
      <c r="F7" s="5" t="s">
        <v>8</v>
      </c>
      <c r="G7" s="5" t="s">
        <v>9</v>
      </c>
      <c r="H7" s="2" t="s">
        <v>3</v>
      </c>
      <c r="I7" s="2" t="s">
        <v>5</v>
      </c>
      <c r="J7" s="2" t="s">
        <v>13</v>
      </c>
      <c r="K7" s="2" t="s">
        <v>6</v>
      </c>
      <c r="L7" s="6" t="s">
        <v>7</v>
      </c>
    </row>
    <row r="8" spans="2:12" x14ac:dyDescent="0.25">
      <c r="B8" s="7" t="s">
        <v>0</v>
      </c>
      <c r="C8" s="7">
        <v>224</v>
      </c>
      <c r="D8" s="7">
        <v>172</v>
      </c>
      <c r="E8" s="7">
        <v>52</v>
      </c>
      <c r="F8" s="12">
        <v>93</v>
      </c>
      <c r="G8" s="12">
        <v>52</v>
      </c>
      <c r="H8" s="8">
        <v>65050</v>
      </c>
      <c r="I8" s="8">
        <v>13010000</v>
      </c>
      <c r="J8" s="8">
        <f>I8*1.95</f>
        <v>25369500</v>
      </c>
      <c r="K8" s="8">
        <f>J8*0.005</f>
        <v>126848</v>
      </c>
      <c r="L8" s="8">
        <f>J8*0.002</f>
        <v>50739</v>
      </c>
    </row>
    <row r="9" spans="2:12" x14ac:dyDescent="0.25">
      <c r="B9" s="7" t="s">
        <v>1</v>
      </c>
      <c r="C9" s="7">
        <v>41</v>
      </c>
      <c r="D9" s="7">
        <v>7</v>
      </c>
      <c r="E9" s="7">
        <v>34</v>
      </c>
      <c r="F9" s="13"/>
      <c r="G9" s="13"/>
      <c r="H9" s="8">
        <v>118705</v>
      </c>
      <c r="I9" s="8">
        <v>11870500</v>
      </c>
      <c r="J9" s="8">
        <f>I9*1.95</f>
        <v>23147475</v>
      </c>
      <c r="K9" s="8">
        <f>J9*0.01</f>
        <v>231475</v>
      </c>
      <c r="L9" s="8">
        <f>J9*0.002</f>
        <v>46295</v>
      </c>
    </row>
    <row r="10" spans="2:12" x14ac:dyDescent="0.25">
      <c r="B10" s="7" t="s">
        <v>4</v>
      </c>
      <c r="C10" s="7"/>
      <c r="D10" s="7"/>
      <c r="E10" s="7"/>
      <c r="F10" s="7"/>
      <c r="G10" s="7"/>
      <c r="H10" s="8">
        <f>SUM(H8:H9)</f>
        <v>183755</v>
      </c>
      <c r="I10" s="7"/>
      <c r="J10" s="7"/>
      <c r="K10" s="8">
        <f>SUM(K8:K9)</f>
        <v>358323</v>
      </c>
      <c r="L10" s="8">
        <f>SUM(L8:L9)</f>
        <v>97034</v>
      </c>
    </row>
    <row r="13" spans="2:12" ht="59.25" x14ac:dyDescent="0.25">
      <c r="J13" s="2" t="s">
        <v>13</v>
      </c>
      <c r="K13" s="2" t="s">
        <v>14</v>
      </c>
      <c r="L13" s="6" t="s">
        <v>7</v>
      </c>
    </row>
    <row r="14" spans="2:12" x14ac:dyDescent="0.25">
      <c r="J14" s="8">
        <v>25369500</v>
      </c>
      <c r="K14" s="8">
        <f>J14*0.005</f>
        <v>126848</v>
      </c>
      <c r="L14" s="8">
        <f>J14*0.002</f>
        <v>50739</v>
      </c>
    </row>
    <row r="15" spans="2:12" x14ac:dyDescent="0.25">
      <c r="J15" s="8">
        <v>23147475</v>
      </c>
      <c r="K15" s="8">
        <f>J15*0.005</f>
        <v>115737</v>
      </c>
      <c r="L15" s="8">
        <f>J15*0.002</f>
        <v>46295</v>
      </c>
    </row>
    <row r="16" spans="2:12" x14ac:dyDescent="0.25">
      <c r="J16" s="7"/>
      <c r="K16" s="8">
        <f>SUM(K14:K15)</f>
        <v>242585</v>
      </c>
      <c r="L16" s="8">
        <f>SUM(L14:L15)</f>
        <v>97034</v>
      </c>
    </row>
    <row r="19" spans="10:12" ht="59.25" x14ac:dyDescent="0.25">
      <c r="J19" s="2" t="s">
        <v>13</v>
      </c>
      <c r="K19" s="2" t="s">
        <v>15</v>
      </c>
      <c r="L19" s="6" t="s">
        <v>7</v>
      </c>
    </row>
    <row r="20" spans="10:12" x14ac:dyDescent="0.25">
      <c r="J20" s="8">
        <v>25369500</v>
      </c>
      <c r="K20" s="8">
        <f>J20*0.005</f>
        <v>126848</v>
      </c>
      <c r="L20" s="8">
        <f>J20*0.002</f>
        <v>50739</v>
      </c>
    </row>
    <row r="21" spans="10:12" x14ac:dyDescent="0.25">
      <c r="J21" s="8">
        <v>23147475</v>
      </c>
      <c r="K21" s="8">
        <f>J21*0.008</f>
        <v>185180</v>
      </c>
      <c r="L21" s="8">
        <f>J21*0.002</f>
        <v>46295</v>
      </c>
    </row>
    <row r="22" spans="10:12" x14ac:dyDescent="0.25">
      <c r="J22" s="7"/>
      <c r="K22" s="8">
        <f>SUM(K20:K21)</f>
        <v>312028</v>
      </c>
      <c r="L22" s="8">
        <f>SUM(L20:L21)</f>
        <v>97034</v>
      </c>
    </row>
  </sheetData>
  <mergeCells count="6">
    <mergeCell ref="B4:L4"/>
    <mergeCell ref="D6:E6"/>
    <mergeCell ref="C6:C7"/>
    <mergeCell ref="F8:F9"/>
    <mergeCell ref="G8:G9"/>
    <mergeCell ref="F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1B484-E56A-4BB4-A215-F51A2725DA01}">
  <dimension ref="B4:L22"/>
  <sheetViews>
    <sheetView workbookViewId="0">
      <selection activeCell="K9" sqref="K9"/>
    </sheetView>
  </sheetViews>
  <sheetFormatPr defaultRowHeight="15" x14ac:dyDescent="0.25"/>
  <cols>
    <col min="1" max="2" width="9.140625" style="1"/>
    <col min="3" max="3" width="15" style="1" customWidth="1"/>
    <col min="4" max="4" width="11.5703125" style="1" customWidth="1"/>
    <col min="5" max="6" width="12" style="1" customWidth="1"/>
    <col min="7" max="7" width="11.42578125" style="1" customWidth="1"/>
    <col min="8" max="8" width="10.42578125" style="1" customWidth="1"/>
    <col min="9" max="9" width="15.85546875" style="1" customWidth="1"/>
    <col min="10" max="10" width="16.140625" style="1" customWidth="1"/>
    <col min="11" max="11" width="12.28515625" style="1" customWidth="1"/>
    <col min="12" max="16384" width="9.140625" style="1"/>
  </cols>
  <sheetData>
    <row r="4" spans="2:12" x14ac:dyDescent="0.25">
      <c r="B4" s="9" t="s">
        <v>16</v>
      </c>
      <c r="C4" s="9"/>
      <c r="D4" s="9"/>
      <c r="E4" s="9"/>
      <c r="F4" s="9"/>
      <c r="G4" s="9"/>
      <c r="H4" s="9"/>
      <c r="I4" s="9"/>
      <c r="J4" s="9"/>
      <c r="K4" s="9"/>
      <c r="L4" s="9"/>
    </row>
    <row r="6" spans="2:12" x14ac:dyDescent="0.25">
      <c r="C6" s="11" t="s">
        <v>11</v>
      </c>
      <c r="D6" s="10" t="s">
        <v>10</v>
      </c>
      <c r="E6" s="10"/>
      <c r="F6" s="14" t="s">
        <v>12</v>
      </c>
      <c r="G6" s="14"/>
    </row>
    <row r="7" spans="2:12" ht="69.75" customHeight="1" x14ac:dyDescent="0.25">
      <c r="B7" s="4" t="s">
        <v>2</v>
      </c>
      <c r="C7" s="11"/>
      <c r="D7" s="5" t="s">
        <v>8</v>
      </c>
      <c r="E7" s="5" t="s">
        <v>9</v>
      </c>
      <c r="F7" s="5" t="s">
        <v>8</v>
      </c>
      <c r="G7" s="5" t="s">
        <v>9</v>
      </c>
      <c r="H7" s="2" t="s">
        <v>3</v>
      </c>
      <c r="I7" s="2" t="s">
        <v>5</v>
      </c>
      <c r="J7" s="2" t="s">
        <v>39</v>
      </c>
      <c r="K7" s="2" t="s">
        <v>6</v>
      </c>
      <c r="L7" s="6" t="s">
        <v>7</v>
      </c>
    </row>
    <row r="8" spans="2:12" x14ac:dyDescent="0.25">
      <c r="B8" s="7" t="s">
        <v>0</v>
      </c>
      <c r="C8" s="7">
        <v>224</v>
      </c>
      <c r="D8" s="7">
        <v>172</v>
      </c>
      <c r="E8" s="7">
        <v>52</v>
      </c>
      <c r="F8" s="12">
        <v>93</v>
      </c>
      <c r="G8" s="12">
        <v>52</v>
      </c>
      <c r="H8" s="8">
        <v>65050</v>
      </c>
      <c r="I8" s="8">
        <v>13010000</v>
      </c>
      <c r="J8" s="8">
        <f>I8*1.86</f>
        <v>24198600</v>
      </c>
      <c r="K8" s="8">
        <f>J8*0.005</f>
        <v>120993</v>
      </c>
      <c r="L8" s="8">
        <f>J8*0.002</f>
        <v>48397</v>
      </c>
    </row>
    <row r="9" spans="2:12" x14ac:dyDescent="0.25">
      <c r="B9" s="7" t="s">
        <v>1</v>
      </c>
      <c r="C9" s="7">
        <v>41</v>
      </c>
      <c r="D9" s="7">
        <v>7</v>
      </c>
      <c r="E9" s="7">
        <v>34</v>
      </c>
      <c r="F9" s="13"/>
      <c r="G9" s="13"/>
      <c r="H9" s="8">
        <v>118705</v>
      </c>
      <c r="I9" s="8">
        <v>11870500</v>
      </c>
      <c r="J9" s="8">
        <f>I9*1.86</f>
        <v>22079130</v>
      </c>
      <c r="K9" s="8">
        <f>J9*0.01</f>
        <v>220791</v>
      </c>
      <c r="L9" s="8">
        <f>J9*0.002</f>
        <v>44158</v>
      </c>
    </row>
    <row r="10" spans="2:12" x14ac:dyDescent="0.25">
      <c r="B10" s="7" t="s">
        <v>4</v>
      </c>
      <c r="C10" s="7">
        <f>C8+C9</f>
        <v>265</v>
      </c>
      <c r="D10" s="7">
        <f t="shared" ref="D10:E10" si="0">D8+D9</f>
        <v>179</v>
      </c>
      <c r="E10" s="7">
        <f t="shared" si="0"/>
        <v>86</v>
      </c>
      <c r="F10" s="7"/>
      <c r="G10" s="7"/>
      <c r="H10" s="8">
        <f>SUM(H8:H9)</f>
        <v>183755</v>
      </c>
      <c r="I10" s="7"/>
      <c r="J10" s="7"/>
      <c r="K10" s="8">
        <f>SUM(K8:K9)</f>
        <v>341784</v>
      </c>
      <c r="L10" s="8">
        <f>SUM(L8:L9)</f>
        <v>92555</v>
      </c>
    </row>
    <row r="13" spans="2:12" ht="59.25" x14ac:dyDescent="0.25">
      <c r="J13" s="2" t="s">
        <v>39</v>
      </c>
      <c r="K13" s="2" t="s">
        <v>14</v>
      </c>
      <c r="L13" s="6" t="s">
        <v>7</v>
      </c>
    </row>
    <row r="14" spans="2:12" x14ac:dyDescent="0.25">
      <c r="J14" s="8">
        <v>24198600</v>
      </c>
      <c r="K14" s="8">
        <f>J14*0.005</f>
        <v>120993</v>
      </c>
      <c r="L14" s="8">
        <f>J14*0.002</f>
        <v>48397</v>
      </c>
    </row>
    <row r="15" spans="2:12" x14ac:dyDescent="0.25">
      <c r="J15" s="8">
        <v>22079130</v>
      </c>
      <c r="K15" s="8">
        <f>J15*0.005</f>
        <v>110396</v>
      </c>
      <c r="L15" s="8">
        <f>J15*0.002</f>
        <v>44158</v>
      </c>
    </row>
    <row r="16" spans="2:12" x14ac:dyDescent="0.25">
      <c r="J16" s="7"/>
      <c r="K16" s="8">
        <f>SUM(K14:K15)</f>
        <v>231389</v>
      </c>
      <c r="L16" s="8">
        <f>SUM(L14:L15)</f>
        <v>92555</v>
      </c>
    </row>
    <row r="19" spans="10:12" ht="59.25" x14ac:dyDescent="0.25">
      <c r="J19" s="2" t="s">
        <v>39</v>
      </c>
      <c r="K19" s="2" t="s">
        <v>15</v>
      </c>
      <c r="L19" s="6" t="s">
        <v>7</v>
      </c>
    </row>
    <row r="20" spans="10:12" x14ac:dyDescent="0.25">
      <c r="J20" s="8">
        <v>24198600</v>
      </c>
      <c r="K20" s="8">
        <f>J20*0.005</f>
        <v>120993</v>
      </c>
      <c r="L20" s="8">
        <f>J20*0.002</f>
        <v>48397</v>
      </c>
    </row>
    <row r="21" spans="10:12" x14ac:dyDescent="0.25">
      <c r="J21" s="8">
        <v>22079130</v>
      </c>
      <c r="K21" s="8">
        <f>J21*0.008</f>
        <v>176633</v>
      </c>
      <c r="L21" s="8">
        <f>J21*0.002</f>
        <v>44158</v>
      </c>
    </row>
    <row r="22" spans="10:12" x14ac:dyDescent="0.25">
      <c r="J22" s="7"/>
      <c r="K22" s="8">
        <f>SUM(K20:K21)</f>
        <v>297626</v>
      </c>
      <c r="L22" s="8">
        <f>SUM(L20:L21)</f>
        <v>92555</v>
      </c>
    </row>
  </sheetData>
  <mergeCells count="6">
    <mergeCell ref="B4:L4"/>
    <mergeCell ref="C6:C7"/>
    <mergeCell ref="D6:E6"/>
    <mergeCell ref="F6:G6"/>
    <mergeCell ref="F8:F9"/>
    <mergeCell ref="G8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C67B4-8EB4-47AC-9697-BD6E48E20D5E}">
  <dimension ref="A1:G39"/>
  <sheetViews>
    <sheetView tabSelected="1" workbookViewId="0">
      <selection sqref="A1:G1"/>
    </sheetView>
  </sheetViews>
  <sheetFormatPr defaultRowHeight="15" x14ac:dyDescent="0.25"/>
  <cols>
    <col min="1" max="2" width="9.140625" style="1"/>
    <col min="3" max="3" width="23.7109375" style="1" customWidth="1"/>
    <col min="4" max="4" width="9.140625" style="1"/>
    <col min="5" max="5" width="23.7109375" style="1" customWidth="1"/>
    <col min="6" max="6" width="10.42578125" style="1" customWidth="1"/>
    <col min="7" max="16384" width="9.140625" style="1"/>
  </cols>
  <sheetData>
    <row r="1" spans="1:7" ht="45.75" customHeight="1" x14ac:dyDescent="0.25">
      <c r="A1" s="15" t="s">
        <v>38</v>
      </c>
      <c r="B1" s="15"/>
      <c r="C1" s="15"/>
      <c r="D1" s="15"/>
      <c r="E1" s="15"/>
      <c r="F1" s="15"/>
      <c r="G1" s="15"/>
    </row>
    <row r="3" spans="1:7" ht="93" customHeight="1" x14ac:dyDescent="0.25">
      <c r="A3" s="2" t="s">
        <v>30</v>
      </c>
      <c r="B3" s="2" t="s">
        <v>31</v>
      </c>
      <c r="C3" s="2" t="s">
        <v>32</v>
      </c>
      <c r="D3" s="2" t="s">
        <v>31</v>
      </c>
      <c r="E3" s="2" t="s">
        <v>32</v>
      </c>
      <c r="F3" s="11" t="s">
        <v>36</v>
      </c>
      <c r="G3" s="11" t="s">
        <v>37</v>
      </c>
    </row>
    <row r="4" spans="1:7" x14ac:dyDescent="0.25">
      <c r="A4" s="2"/>
      <c r="B4" s="16">
        <v>44197</v>
      </c>
      <c r="C4" s="10"/>
      <c r="D4" s="16">
        <v>46023</v>
      </c>
      <c r="E4" s="10"/>
      <c r="F4" s="11"/>
      <c r="G4" s="11"/>
    </row>
    <row r="5" spans="1:7" x14ac:dyDescent="0.25">
      <c r="A5" s="10" t="s">
        <v>33</v>
      </c>
      <c r="B5" s="10"/>
      <c r="C5" s="10"/>
      <c r="D5" s="10"/>
      <c r="E5" s="10"/>
      <c r="F5" s="10"/>
      <c r="G5" s="10"/>
    </row>
    <row r="6" spans="1:7" x14ac:dyDescent="0.25">
      <c r="A6" s="3" t="s">
        <v>17</v>
      </c>
      <c r="B6" s="3">
        <v>35</v>
      </c>
      <c r="C6" s="3">
        <v>157.02000000000001</v>
      </c>
      <c r="D6" s="3">
        <v>35</v>
      </c>
      <c r="E6" s="3">
        <v>250.24</v>
      </c>
      <c r="F6" s="3">
        <f>E6-C6</f>
        <v>93.22</v>
      </c>
      <c r="G6" s="17">
        <f>E6*100/C6-100</f>
        <v>59.37</v>
      </c>
    </row>
    <row r="7" spans="1:7" x14ac:dyDescent="0.25">
      <c r="A7" s="3" t="s">
        <v>40</v>
      </c>
      <c r="B7" s="3">
        <v>28</v>
      </c>
      <c r="C7" s="3">
        <v>134.58000000000001</v>
      </c>
      <c r="D7" s="3">
        <v>28</v>
      </c>
      <c r="E7" s="3">
        <v>212.17</v>
      </c>
      <c r="F7" s="3">
        <f t="shared" ref="F7:F20" si="0">E7-C7</f>
        <v>77.59</v>
      </c>
      <c r="G7" s="17">
        <f t="shared" ref="G7:G20" si="1">E7*100/C7-100</f>
        <v>57.65</v>
      </c>
    </row>
    <row r="8" spans="1:7" x14ac:dyDescent="0.25">
      <c r="A8" s="3" t="s">
        <v>18</v>
      </c>
      <c r="B8" s="3">
        <v>8</v>
      </c>
      <c r="C8" s="3">
        <v>83.48</v>
      </c>
      <c r="D8" s="3">
        <v>8</v>
      </c>
      <c r="E8" s="3">
        <v>138.26</v>
      </c>
      <c r="F8" s="3">
        <f t="shared" si="0"/>
        <v>54.78</v>
      </c>
      <c r="G8" s="17">
        <f t="shared" si="1"/>
        <v>65.62</v>
      </c>
    </row>
    <row r="9" spans="1:7" x14ac:dyDescent="0.25">
      <c r="A9" s="3" t="s">
        <v>19</v>
      </c>
      <c r="B9" s="3">
        <v>10</v>
      </c>
      <c r="C9" s="3">
        <v>69.900000000000006</v>
      </c>
      <c r="D9" s="3">
        <v>10</v>
      </c>
      <c r="E9" s="3">
        <v>114.37</v>
      </c>
      <c r="F9" s="3">
        <f t="shared" si="0"/>
        <v>44.47</v>
      </c>
      <c r="G9" s="17">
        <f t="shared" si="1"/>
        <v>63.62</v>
      </c>
    </row>
    <row r="10" spans="1:7" x14ac:dyDescent="0.25">
      <c r="A10" s="3" t="s">
        <v>20</v>
      </c>
      <c r="B10" s="3">
        <v>2</v>
      </c>
      <c r="C10" s="3">
        <v>59.28</v>
      </c>
      <c r="D10" s="3">
        <v>2</v>
      </c>
      <c r="E10" s="3">
        <v>89.45</v>
      </c>
      <c r="F10" s="3">
        <f t="shared" si="0"/>
        <v>30.17</v>
      </c>
      <c r="G10" s="17">
        <f t="shared" si="1"/>
        <v>50.89</v>
      </c>
    </row>
    <row r="11" spans="1:7" x14ac:dyDescent="0.25">
      <c r="A11" s="3" t="s">
        <v>21</v>
      </c>
      <c r="B11" s="3">
        <v>4</v>
      </c>
      <c r="C11" s="3">
        <v>52.31</v>
      </c>
      <c r="D11" s="3">
        <v>5</v>
      </c>
      <c r="E11" s="3">
        <v>85.57</v>
      </c>
      <c r="F11" s="3">
        <f t="shared" si="0"/>
        <v>33.26</v>
      </c>
      <c r="G11" s="17">
        <f t="shared" si="1"/>
        <v>63.58</v>
      </c>
    </row>
    <row r="12" spans="1:7" x14ac:dyDescent="0.25">
      <c r="A12" s="3" t="s">
        <v>22</v>
      </c>
      <c r="B12" s="3">
        <v>2</v>
      </c>
      <c r="C12" s="3">
        <v>37.950000000000003</v>
      </c>
      <c r="D12" s="3">
        <v>2</v>
      </c>
      <c r="E12" s="3">
        <v>67.61</v>
      </c>
      <c r="F12" s="3">
        <f t="shared" si="0"/>
        <v>29.66</v>
      </c>
      <c r="G12" s="17">
        <f t="shared" si="1"/>
        <v>78.16</v>
      </c>
    </row>
    <row r="13" spans="1:7" x14ac:dyDescent="0.25">
      <c r="A13" s="3" t="s">
        <v>23</v>
      </c>
      <c r="B13" s="3">
        <v>4</v>
      </c>
      <c r="C13" s="3">
        <v>38.65</v>
      </c>
      <c r="D13" s="3">
        <v>4</v>
      </c>
      <c r="E13" s="3">
        <v>61.85</v>
      </c>
      <c r="F13" s="3">
        <f t="shared" si="0"/>
        <v>23.2</v>
      </c>
      <c r="G13" s="17">
        <f t="shared" si="1"/>
        <v>60.03</v>
      </c>
    </row>
    <row r="14" spans="1:7" x14ac:dyDescent="0.25">
      <c r="A14" s="3" t="s">
        <v>24</v>
      </c>
      <c r="B14" s="3">
        <v>4</v>
      </c>
      <c r="C14" s="3">
        <v>33.75</v>
      </c>
      <c r="D14" s="3">
        <v>4</v>
      </c>
      <c r="E14" s="3">
        <v>60.68</v>
      </c>
      <c r="F14" s="3">
        <f t="shared" si="0"/>
        <v>26.93</v>
      </c>
      <c r="G14" s="17">
        <f t="shared" si="1"/>
        <v>79.790000000000006</v>
      </c>
    </row>
    <row r="15" spans="1:7" x14ac:dyDescent="0.25">
      <c r="A15" s="3" t="s">
        <v>25</v>
      </c>
      <c r="B15" s="3">
        <v>1</v>
      </c>
      <c r="C15" s="3">
        <v>33.130000000000003</v>
      </c>
      <c r="D15" s="3">
        <v>1</v>
      </c>
      <c r="E15" s="3">
        <v>54.59</v>
      </c>
      <c r="F15" s="3">
        <f t="shared" si="0"/>
        <v>21.46</v>
      </c>
      <c r="G15" s="17">
        <f t="shared" si="1"/>
        <v>64.78</v>
      </c>
    </row>
    <row r="16" spans="1:7" x14ac:dyDescent="0.25">
      <c r="A16" s="3" t="s">
        <v>26</v>
      </c>
      <c r="B16" s="3">
        <v>1</v>
      </c>
      <c r="C16" s="3">
        <v>16.52</v>
      </c>
      <c r="D16" s="3">
        <v>1</v>
      </c>
      <c r="E16" s="3">
        <v>36.21</v>
      </c>
      <c r="F16" s="3">
        <f t="shared" si="0"/>
        <v>19.690000000000001</v>
      </c>
      <c r="G16" s="17">
        <f t="shared" si="1"/>
        <v>119.19</v>
      </c>
    </row>
    <row r="17" spans="1:7" x14ac:dyDescent="0.25">
      <c r="A17" s="3" t="s">
        <v>27</v>
      </c>
      <c r="B17" s="3">
        <v>5</v>
      </c>
      <c r="C17" s="3">
        <v>24.58</v>
      </c>
      <c r="D17" s="3">
        <v>5</v>
      </c>
      <c r="E17" s="17">
        <v>41.6</v>
      </c>
      <c r="F17" s="3">
        <f t="shared" si="0"/>
        <v>17.02</v>
      </c>
      <c r="G17" s="17">
        <f t="shared" si="1"/>
        <v>69.239999999999995</v>
      </c>
    </row>
    <row r="18" spans="1:7" x14ac:dyDescent="0.25">
      <c r="A18" s="3" t="s">
        <v>28</v>
      </c>
      <c r="B18" s="3"/>
      <c r="C18" s="3"/>
      <c r="D18" s="3">
        <v>9</v>
      </c>
      <c r="E18" s="3">
        <v>45.44</v>
      </c>
      <c r="F18" s="3"/>
      <c r="G18" s="17"/>
    </row>
    <row r="19" spans="1:7" ht="15.75" thickBot="1" x14ac:dyDescent="0.3">
      <c r="A19" s="18" t="s">
        <v>29</v>
      </c>
      <c r="B19" s="18">
        <v>12</v>
      </c>
      <c r="C19" s="18">
        <v>25.49</v>
      </c>
      <c r="D19" s="18">
        <v>1</v>
      </c>
      <c r="E19" s="18">
        <v>59.36</v>
      </c>
      <c r="F19" s="18">
        <f t="shared" si="0"/>
        <v>33.869999999999997</v>
      </c>
      <c r="G19" s="19">
        <f t="shared" si="1"/>
        <v>132.88</v>
      </c>
    </row>
    <row r="20" spans="1:7" ht="15.75" thickBot="1" x14ac:dyDescent="0.3">
      <c r="A20" s="21" t="s">
        <v>35</v>
      </c>
      <c r="B20" s="22">
        <f>SUM(B6:B19)/13</f>
        <v>9</v>
      </c>
      <c r="C20" s="23">
        <f t="shared" ref="C20:E20" si="2">SUM(C6:C19)/13</f>
        <v>58.97</v>
      </c>
      <c r="D20" s="22">
        <f>SUM(D6:D19)/14</f>
        <v>8</v>
      </c>
      <c r="E20" s="23">
        <f>SUM(E6:E19)/14</f>
        <v>94.1</v>
      </c>
      <c r="F20" s="23">
        <f t="shared" si="0"/>
        <v>35.130000000000003</v>
      </c>
      <c r="G20" s="24">
        <f t="shared" si="1"/>
        <v>59.57</v>
      </c>
    </row>
    <row r="21" spans="1:7" ht="15" customHeight="1" x14ac:dyDescent="0.25">
      <c r="A21" s="20" t="s">
        <v>34</v>
      </c>
      <c r="B21" s="20"/>
      <c r="C21" s="20"/>
      <c r="D21" s="20"/>
      <c r="E21" s="20"/>
      <c r="F21" s="20"/>
      <c r="G21" s="20"/>
    </row>
    <row r="22" spans="1:7" x14ac:dyDescent="0.25">
      <c r="A22" s="3" t="s">
        <v>17</v>
      </c>
      <c r="B22" s="3">
        <v>72</v>
      </c>
      <c r="C22" s="3">
        <v>188.51</v>
      </c>
      <c r="D22" s="3">
        <v>80</v>
      </c>
      <c r="E22" s="3">
        <v>356.96</v>
      </c>
      <c r="F22" s="3">
        <f>E22-C22</f>
        <v>168.45</v>
      </c>
      <c r="G22" s="17">
        <f>E22*100/C22-100</f>
        <v>89.36</v>
      </c>
    </row>
    <row r="23" spans="1:7" x14ac:dyDescent="0.25">
      <c r="A23" s="3" t="s">
        <v>40</v>
      </c>
      <c r="B23" s="3">
        <v>13</v>
      </c>
      <c r="C23" s="3">
        <v>156.07</v>
      </c>
      <c r="D23" s="3">
        <v>15</v>
      </c>
      <c r="E23" s="3">
        <v>315.79000000000002</v>
      </c>
      <c r="F23" s="3">
        <f t="shared" ref="F23:F39" si="3">E23-C23</f>
        <v>159.72</v>
      </c>
      <c r="G23" s="17">
        <f t="shared" ref="G23:G39" si="4">E23*100/C23-100</f>
        <v>102.34</v>
      </c>
    </row>
    <row r="24" spans="1:7" x14ac:dyDescent="0.25">
      <c r="A24" s="3" t="s">
        <v>18</v>
      </c>
      <c r="B24" s="3">
        <v>11</v>
      </c>
      <c r="C24" s="3">
        <v>95.31</v>
      </c>
      <c r="D24" s="3">
        <v>11</v>
      </c>
      <c r="E24" s="3">
        <v>211.11</v>
      </c>
      <c r="F24" s="3">
        <f t="shared" si="3"/>
        <v>115.8</v>
      </c>
      <c r="G24" s="17">
        <f t="shared" si="4"/>
        <v>121.5</v>
      </c>
    </row>
    <row r="25" spans="1:7" x14ac:dyDescent="0.25">
      <c r="A25" s="3" t="s">
        <v>19</v>
      </c>
      <c r="B25" s="3">
        <v>5</v>
      </c>
      <c r="C25" s="3">
        <v>73.42</v>
      </c>
      <c r="D25" s="3">
        <v>5</v>
      </c>
      <c r="E25" s="3">
        <v>186.5</v>
      </c>
      <c r="F25" s="3">
        <f t="shared" si="3"/>
        <v>113.08</v>
      </c>
      <c r="G25" s="17">
        <f t="shared" si="4"/>
        <v>154.02000000000001</v>
      </c>
    </row>
    <row r="26" spans="1:7" x14ac:dyDescent="0.25">
      <c r="A26" s="3" t="s">
        <v>20</v>
      </c>
      <c r="B26" s="3">
        <v>5</v>
      </c>
      <c r="C26" s="3">
        <v>72.41</v>
      </c>
      <c r="D26" s="3">
        <v>5</v>
      </c>
      <c r="E26" s="3">
        <v>141.04</v>
      </c>
      <c r="F26" s="3">
        <f t="shared" si="3"/>
        <v>68.63</v>
      </c>
      <c r="G26" s="17">
        <f t="shared" si="4"/>
        <v>94.78</v>
      </c>
    </row>
    <row r="27" spans="1:7" x14ac:dyDescent="0.25">
      <c r="A27" s="3" t="s">
        <v>21</v>
      </c>
      <c r="B27" s="3">
        <v>8</v>
      </c>
      <c r="C27" s="3">
        <v>42.92</v>
      </c>
      <c r="D27" s="3">
        <v>9</v>
      </c>
      <c r="E27" s="3">
        <v>87.13</v>
      </c>
      <c r="F27" s="3">
        <f t="shared" si="3"/>
        <v>44.21</v>
      </c>
      <c r="G27" s="17">
        <f t="shared" si="4"/>
        <v>103.01</v>
      </c>
    </row>
    <row r="28" spans="1:7" x14ac:dyDescent="0.25">
      <c r="A28" s="3" t="s">
        <v>22</v>
      </c>
      <c r="B28" s="3">
        <v>5</v>
      </c>
      <c r="C28" s="3">
        <v>54.94</v>
      </c>
      <c r="D28" s="3">
        <v>6</v>
      </c>
      <c r="E28" s="3">
        <v>111.03</v>
      </c>
      <c r="F28" s="3">
        <f t="shared" si="3"/>
        <v>56.09</v>
      </c>
      <c r="G28" s="17">
        <f t="shared" si="4"/>
        <v>102.09</v>
      </c>
    </row>
    <row r="29" spans="1:7" x14ac:dyDescent="0.25">
      <c r="A29" s="3" t="s">
        <v>23</v>
      </c>
      <c r="B29" s="3">
        <v>5</v>
      </c>
      <c r="C29" s="3">
        <v>48.22</v>
      </c>
      <c r="D29" s="3">
        <v>5</v>
      </c>
      <c r="E29" s="3">
        <v>107.88</v>
      </c>
      <c r="F29" s="3">
        <f t="shared" si="3"/>
        <v>59.66</v>
      </c>
      <c r="G29" s="17">
        <f t="shared" si="4"/>
        <v>123.72</v>
      </c>
    </row>
    <row r="30" spans="1:7" x14ac:dyDescent="0.25">
      <c r="A30" s="3" t="s">
        <v>24</v>
      </c>
      <c r="B30" s="3">
        <v>3</v>
      </c>
      <c r="C30" s="3">
        <v>48.35</v>
      </c>
      <c r="D30" s="3">
        <v>3</v>
      </c>
      <c r="E30" s="3">
        <v>99.73</v>
      </c>
      <c r="F30" s="3">
        <f t="shared" si="3"/>
        <v>51.38</v>
      </c>
      <c r="G30" s="17">
        <f t="shared" si="4"/>
        <v>106.27</v>
      </c>
    </row>
    <row r="31" spans="1:7" x14ac:dyDescent="0.25">
      <c r="A31" s="3" t="s">
        <v>25</v>
      </c>
      <c r="B31" s="3">
        <v>3</v>
      </c>
      <c r="C31" s="3">
        <v>40.119999999999997</v>
      </c>
      <c r="D31" s="3">
        <v>3</v>
      </c>
      <c r="E31" s="3">
        <v>87.95</v>
      </c>
      <c r="F31" s="3">
        <f t="shared" si="3"/>
        <v>47.83</v>
      </c>
      <c r="G31" s="17">
        <f t="shared" si="4"/>
        <v>119.22</v>
      </c>
    </row>
    <row r="32" spans="1:7" x14ac:dyDescent="0.25">
      <c r="A32" s="3" t="s">
        <v>26</v>
      </c>
      <c r="B32" s="3">
        <v>6</v>
      </c>
      <c r="C32" s="3">
        <v>35.1</v>
      </c>
      <c r="D32" s="3">
        <v>6</v>
      </c>
      <c r="E32" s="3">
        <v>65.34</v>
      </c>
      <c r="F32" s="3">
        <f t="shared" si="3"/>
        <v>30.24</v>
      </c>
      <c r="G32" s="17">
        <f t="shared" si="4"/>
        <v>86.15</v>
      </c>
    </row>
    <row r="33" spans="1:7" x14ac:dyDescent="0.25">
      <c r="A33" s="3" t="s">
        <v>27</v>
      </c>
      <c r="B33" s="3">
        <v>4</v>
      </c>
      <c r="C33" s="3">
        <v>28.69</v>
      </c>
      <c r="D33" s="3">
        <v>4</v>
      </c>
      <c r="E33" s="3">
        <v>67.36</v>
      </c>
      <c r="F33" s="3">
        <f t="shared" si="3"/>
        <v>38.67</v>
      </c>
      <c r="G33" s="17">
        <f t="shared" si="4"/>
        <v>134.79</v>
      </c>
    </row>
    <row r="34" spans="1:7" x14ac:dyDescent="0.25">
      <c r="A34" s="3" t="s">
        <v>28</v>
      </c>
      <c r="B34" s="3">
        <v>1</v>
      </c>
      <c r="C34" s="3">
        <v>19.170000000000002</v>
      </c>
      <c r="D34" s="3">
        <v>12</v>
      </c>
      <c r="E34" s="3">
        <v>61.06</v>
      </c>
      <c r="F34" s="3">
        <f t="shared" si="3"/>
        <v>41.89</v>
      </c>
      <c r="G34" s="17">
        <f t="shared" si="4"/>
        <v>218.52</v>
      </c>
    </row>
    <row r="35" spans="1:7" ht="15.75" thickBot="1" x14ac:dyDescent="0.3">
      <c r="A35" s="18" t="s">
        <v>29</v>
      </c>
      <c r="B35" s="18">
        <v>21</v>
      </c>
      <c r="C35" s="18">
        <v>28.27</v>
      </c>
      <c r="D35" s="18">
        <v>7</v>
      </c>
      <c r="E35" s="18">
        <v>55.76</v>
      </c>
      <c r="F35" s="18">
        <f t="shared" si="3"/>
        <v>27.49</v>
      </c>
      <c r="G35" s="19">
        <f t="shared" si="4"/>
        <v>97.24</v>
      </c>
    </row>
    <row r="36" spans="1:7" ht="15.75" thickBot="1" x14ac:dyDescent="0.3">
      <c r="A36" s="21" t="s">
        <v>35</v>
      </c>
      <c r="B36" s="22">
        <f>SUM(B22:B35)/14</f>
        <v>12</v>
      </c>
      <c r="C36" s="23">
        <f>SUM(C22:C35)/14</f>
        <v>66.540000000000006</v>
      </c>
      <c r="D36" s="22">
        <f>SUM(D22:D35)/14</f>
        <v>12</v>
      </c>
      <c r="E36" s="23">
        <f>SUM(E22:E35)/14</f>
        <v>139.62</v>
      </c>
      <c r="F36" s="25">
        <f t="shared" si="3"/>
        <v>73.08</v>
      </c>
      <c r="G36" s="24">
        <f t="shared" si="4"/>
        <v>109.83</v>
      </c>
    </row>
    <row r="37" spans="1:7" ht="15.75" thickBot="1" x14ac:dyDescent="0.3"/>
    <row r="38" spans="1:7" x14ac:dyDescent="0.25">
      <c r="A38" s="26" t="s">
        <v>35</v>
      </c>
      <c r="B38" s="27">
        <f>(B20+B36)/2</f>
        <v>11</v>
      </c>
      <c r="C38" s="28">
        <f t="shared" ref="C38:E38" si="5">(C20+C36)/2</f>
        <v>62.76</v>
      </c>
      <c r="D38" s="27">
        <f t="shared" si="5"/>
        <v>10</v>
      </c>
      <c r="E38" s="28">
        <f t="shared" si="5"/>
        <v>116.86</v>
      </c>
      <c r="F38" s="28">
        <f t="shared" si="3"/>
        <v>54.1</v>
      </c>
      <c r="G38" s="29">
        <f t="shared" si="4"/>
        <v>86.2</v>
      </c>
    </row>
    <row r="39" spans="1:7" ht="15.75" thickBot="1" x14ac:dyDescent="0.3">
      <c r="A39" s="30"/>
      <c r="B39" s="31">
        <f>(SUM(B6:B19)+SUM(B22:B35))/27</f>
        <v>10</v>
      </c>
      <c r="C39" s="32">
        <f t="shared" ref="C39" si="6">(SUM(C6:C19)+SUM(C22:C35))/27</f>
        <v>62.89</v>
      </c>
      <c r="D39" s="31">
        <f>(SUM(D6:D19)+SUM(D22:D35))/28</f>
        <v>10</v>
      </c>
      <c r="E39" s="32">
        <f>(SUM(E6:E19)+SUM(E22:E35))/28</f>
        <v>116.86</v>
      </c>
      <c r="F39" s="33">
        <f t="shared" si="3"/>
        <v>53.97</v>
      </c>
      <c r="G39" s="34">
        <f t="shared" si="4"/>
        <v>85.82</v>
      </c>
    </row>
  </sheetData>
  <mergeCells count="8">
    <mergeCell ref="A1:G1"/>
    <mergeCell ref="A38:A39"/>
    <mergeCell ref="B4:C4"/>
    <mergeCell ref="D4:E4"/>
    <mergeCell ref="A5:G5"/>
    <mergeCell ref="A21:G21"/>
    <mergeCell ref="F3:F4"/>
    <mergeCell ref="G3:G4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95 proc.</vt:lpstr>
      <vt:lpstr>86 proc.</vt:lpstr>
      <vt:lpstr>2021-2026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Nijolė Mackevičienė</dc:creator>
  <cp:lastModifiedBy>Nijolė Mackevičienė</cp:lastModifiedBy>
  <cp:lastPrinted>2025-11-05T13:55:45Z</cp:lastPrinted>
  <dcterms:created xsi:type="dcterms:W3CDTF">2015-06-05T18:19:34Z</dcterms:created>
  <dcterms:modified xsi:type="dcterms:W3CDTF">2025-11-06T07:38:05Z</dcterms:modified>
</cp:coreProperties>
</file>